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Лист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calcPr calcId="144525"/>
</workbook>
</file>

<file path=xl/calcChain.xml><?xml version="1.0" encoding="utf-8"?>
<calcChain xmlns="http://schemas.openxmlformats.org/spreadsheetml/2006/main">
  <c r="K180" i="1" l="1"/>
  <c r="L180" i="1"/>
  <c r="L179" i="1"/>
  <c r="G159" i="1"/>
  <c r="H159" i="1"/>
  <c r="I159" i="1"/>
  <c r="E159" i="1"/>
  <c r="F161" i="1"/>
  <c r="F180" i="1" s="1"/>
  <c r="J161" i="1"/>
  <c r="J180" i="1" s="1"/>
  <c r="L161" i="1"/>
  <c r="F160" i="1"/>
  <c r="F179" i="1" s="1"/>
  <c r="L160" i="1"/>
  <c r="G158" i="1"/>
  <c r="H158" i="1"/>
  <c r="I158" i="1"/>
  <c r="E158" i="1"/>
  <c r="G140" i="1"/>
  <c r="H140" i="1"/>
  <c r="I140" i="1"/>
  <c r="E140" i="1"/>
  <c r="G142" i="1"/>
  <c r="H142" i="1"/>
  <c r="I142" i="1"/>
  <c r="E142" i="1"/>
  <c r="G141" i="1"/>
  <c r="H141" i="1"/>
  <c r="I141" i="1"/>
  <c r="E141" i="1"/>
  <c r="G139" i="1"/>
  <c r="H139" i="1"/>
  <c r="I139" i="1"/>
  <c r="K139" i="1"/>
  <c r="E139" i="1"/>
  <c r="G121" i="1"/>
  <c r="H121" i="1"/>
  <c r="I121" i="1"/>
  <c r="E121" i="1"/>
  <c r="G123" i="1"/>
  <c r="H123" i="1"/>
  <c r="I123" i="1"/>
  <c r="E123" i="1"/>
  <c r="F122" i="1"/>
  <c r="J122" i="1"/>
  <c r="J160" i="1" s="1"/>
  <c r="J179" i="1" s="1"/>
  <c r="K122" i="1"/>
  <c r="K160" i="1" s="1"/>
  <c r="K179" i="1" s="1"/>
  <c r="L122" i="1"/>
  <c r="G120" i="1"/>
  <c r="H120" i="1"/>
  <c r="I120" i="1"/>
  <c r="K120" i="1"/>
  <c r="E120" i="1"/>
  <c r="G102" i="1"/>
  <c r="H102" i="1"/>
  <c r="I102" i="1"/>
  <c r="E102" i="1"/>
  <c r="G104" i="1"/>
  <c r="H104" i="1"/>
  <c r="I104" i="1"/>
  <c r="E104" i="1"/>
  <c r="F103" i="1"/>
  <c r="H103" i="1"/>
  <c r="J103" i="1"/>
  <c r="K103" i="1"/>
  <c r="L103" i="1"/>
  <c r="E84" i="1"/>
  <c r="E103" i="1" s="1"/>
  <c r="G84" i="1"/>
  <c r="G103" i="1" s="1"/>
  <c r="H84" i="1"/>
  <c r="I84" i="1"/>
  <c r="I103" i="1" s="1"/>
  <c r="G101" i="1"/>
  <c r="H101" i="1"/>
  <c r="I101" i="1"/>
  <c r="E101" i="1"/>
  <c r="G83" i="1"/>
  <c r="H83" i="1"/>
  <c r="I83" i="1"/>
  <c r="G85" i="1"/>
  <c r="H85" i="1"/>
  <c r="I85" i="1"/>
  <c r="G82" i="1"/>
  <c r="H82" i="1"/>
  <c r="I82" i="1"/>
  <c r="E82" i="1"/>
  <c r="G161" i="1"/>
  <c r="G180" i="1" s="1"/>
  <c r="H161" i="1"/>
  <c r="H180" i="1" s="1"/>
  <c r="I161" i="1"/>
  <c r="I180" i="1" s="1"/>
  <c r="E161" i="1"/>
  <c r="E180" i="1" s="1"/>
  <c r="G122" i="1"/>
  <c r="G160" i="1" s="1"/>
  <c r="G179" i="1" s="1"/>
  <c r="H122" i="1"/>
  <c r="H160" i="1" s="1"/>
  <c r="H179" i="1" s="1"/>
  <c r="I122" i="1"/>
  <c r="I160" i="1" s="1"/>
  <c r="I179" i="1" s="1"/>
  <c r="E122" i="1"/>
  <c r="E160" i="1" s="1"/>
  <c r="E179" i="1" s="1"/>
  <c r="G45" i="1" l="1"/>
  <c r="H45" i="1"/>
  <c r="I45" i="1"/>
  <c r="G47" i="1"/>
  <c r="H47" i="1"/>
  <c r="I47" i="1"/>
  <c r="E47" i="1"/>
  <c r="G46" i="1"/>
  <c r="H46" i="1"/>
  <c r="I46" i="1"/>
  <c r="E46" i="1"/>
  <c r="G44" i="1"/>
  <c r="H44" i="1"/>
  <c r="I44" i="1"/>
  <c r="G28" i="1"/>
  <c r="H28" i="1"/>
  <c r="I28" i="1"/>
  <c r="G27" i="1"/>
  <c r="H27" i="1"/>
  <c r="I27" i="1"/>
  <c r="G26" i="1"/>
  <c r="H26" i="1"/>
  <c r="I26" i="1"/>
  <c r="G25" i="1"/>
  <c r="H25" i="1"/>
  <c r="I25" i="1"/>
  <c r="E26" i="1"/>
  <c r="E28" i="1"/>
  <c r="E27" i="1"/>
  <c r="G9" i="1"/>
  <c r="H9" i="1"/>
  <c r="I9" i="1"/>
  <c r="E9" i="1"/>
  <c r="E7" i="1"/>
  <c r="J13" i="1"/>
  <c r="J24" i="1" s="1"/>
  <c r="I8" i="1"/>
  <c r="H8" i="1"/>
  <c r="G8" i="1"/>
  <c r="E8" i="1"/>
  <c r="G6" i="1"/>
  <c r="H6" i="1"/>
  <c r="I6" i="1"/>
  <c r="E6" i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H13" i="1"/>
  <c r="H24" i="1" s="1"/>
  <c r="G13" i="1"/>
  <c r="G24" i="1" s="1"/>
  <c r="F13" i="1"/>
  <c r="F24" i="1" s="1"/>
  <c r="I13" i="1" l="1"/>
  <c r="I24" i="1" s="1"/>
  <c r="H51" i="1"/>
  <c r="H62" i="1" s="1"/>
  <c r="I32" i="1"/>
  <c r="I43" i="1" s="1"/>
  <c r="L196" i="1"/>
  <c r="G196" i="1"/>
  <c r="H32" i="1"/>
  <c r="H43" i="1" s="1"/>
  <c r="H196" i="1"/>
  <c r="I196" i="1"/>
  <c r="J196" i="1"/>
  <c r="F196" i="1"/>
</calcChain>
</file>

<file path=xl/sharedStrings.xml><?xml version="1.0" encoding="utf-8"?>
<sst xmlns="http://schemas.openxmlformats.org/spreadsheetml/2006/main" count="209" uniqueCount="54">
  <si>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</si>
  <si>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</si>
  <si>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</si>
  <si>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</si>
  <si>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</si>
  <si>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</si>
  <si>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</si>
  <si>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</si>
  <si>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</si>
  <si>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</si>
  <si>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</si>
  <si>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</si>
  <si>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</si>
  <si>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</si>
  <si>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</si>
  <si>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</si>
  <si>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</si>
  <si>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</si>
  <si>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</si>
  <si>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</si>
  <si>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</si>
  <si>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</si>
  <si>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</si>
  <si>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</si>
  <si>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</si>
  <si>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</si>
  <si>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</si>
  <si>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</si>
  <si>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</si>
  <si>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</si>
  <si>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</si>
  <si>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</si>
  <si>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</si>
  <si>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</si>
  <si>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</si>
  <si>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</si>
  <si>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</si>
  <si>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</si>
  <si>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</si>
  <si>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салат</t>
  </si>
  <si>
    <t>Фоменко Елена Васильевна</t>
  </si>
  <si>
    <t>Директор</t>
  </si>
  <si>
    <t>тефтели в томатном соусе\каша пшеничная/масло сливочное</t>
  </si>
  <si>
    <t>287/587\378/41</t>
  </si>
  <si>
    <t>картофельное пюре\курица,тушённая в сметанном соусе</t>
  </si>
  <si>
    <t>салат пормидоры,огурцы свежие</t>
  </si>
  <si>
    <t>бутерброд</t>
  </si>
  <si>
    <t>огурцы свежие</t>
  </si>
  <si>
    <t>МКОУ "Воробьёвская СОШ имени Н.Т.Воробьёва"</t>
  </si>
  <si>
    <t xml:space="preserve">Вареники ленивые отварные с творогом </t>
  </si>
  <si>
    <t>сметана</t>
  </si>
  <si>
    <t xml:space="preserve">чай </t>
  </si>
  <si>
    <t>хлеб\печенье</t>
  </si>
  <si>
    <t>4, 01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</si>
</sst>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2" xfId="0" applyNumberFormat="1" applyFont="1" applyFill="1" applyBorder="1" applyAlignment="1" applyProtection="1">
      <alignment horizontal="center" vertical="top" wrapText="1"/>
      <protection locked="0"/>
    </xf>
    <xf numFmtId="17" fontId="2" fillId="2" borderId="15" xfId="0" applyNumberFormat="1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48;&#1058;&#1040;&#1053;&#1048;&#1045;%20&#1058;&#1040;&#1041;&#1051;&#1048;&#1062;&#1067;/2023-2024/&#1058;&#1040;&#1041;&#1051;&#1048;&#1062;&#1067;%20&#1053;&#1054;&#1042;&#1067;&#1045;%202023&#1043;&#1054;&#1044;/1%20&#1074;&#1072;&#1088;&#1077;&#1085;&#1080;&#1082;&#108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48;&#1058;&#1040;&#1053;&#1048;&#1045;%20&#1058;&#1040;&#1041;&#1051;&#1048;&#1062;&#1067;/2023-2024/&#1058;&#1040;&#1041;&#1051;&#1048;&#1062;&#1067;%20&#1053;&#1054;&#1042;&#1067;&#1045;%202023&#1043;&#1054;&#1044;/2%20&#1090;&#1077;&#1092;&#1090;&#1077;&#1083;&#1080;,&#1082;&#1072;&#1096;&#1072;%20&#1087;&#1096;&#1077;&#1085;&#1080;&#1095;&#1085;&#1072;&#1103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48;&#1058;&#1040;&#1053;&#1048;&#1045;%20&#1058;&#1040;&#1041;&#1051;&#1048;&#1062;&#1067;/2023-2024/&#1058;&#1040;&#1041;&#1051;&#1048;&#1062;&#1067;%20&#1053;&#1054;&#1042;&#1067;&#1045;%202023&#1043;&#1054;&#1044;/3%20&#1087;&#1102;&#1088;&#1077;,&#1082;&#1091;&#1088;&#1080;&#1094;&#1072;%20&#1074;%20&#1089;&#1084;&#1077;&#1090;.&#1089;&#1086;&#1091;&#1089;&#1077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48;&#1058;&#1040;&#1053;&#1048;&#1045;%20&#1058;&#1040;&#1041;&#1051;&#1048;&#1062;&#1067;/2023-2024/&#1058;&#1040;&#1041;&#1051;&#1048;&#1062;&#1067;%20&#1053;&#1054;&#1042;&#1067;&#1045;%202023&#1043;&#1054;&#1044;/5%20&#1088;&#1072;&#1075;&#1091;%20&#1086;&#1074;&#1086;&#1097;&#1085;&#1086;&#1077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48;&#1058;&#1040;&#1053;&#1048;&#1045;%20&#1058;&#1040;&#1041;&#1051;&#1048;&#1062;&#1067;/2023-2024/&#1058;&#1040;&#1041;&#1051;&#1048;&#1062;&#1067;%20&#1053;&#1054;&#1042;&#1067;&#1045;%202023&#1043;&#1054;&#1044;/6%20&#1087;&#1077;&#1083;&#1100;&#1084;&#1077;&#1085;&#108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48;&#1058;&#1040;&#1053;&#1048;&#1045;%20&#1058;&#1040;&#1041;&#1051;&#1048;&#1062;&#1067;/2023-2024/&#1058;&#1040;&#1041;&#1051;&#1048;&#1062;&#1067;%20&#1053;&#1054;&#1042;&#1067;&#1045;%202023&#1043;&#1054;&#1044;/7%20&#1087;&#1102;&#1088;&#1077;,&#1088;&#1099;&#1073;&#1072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48;&#1058;&#1040;&#1053;&#1048;&#1045;%20&#1058;&#1040;&#1041;&#1051;&#1048;&#1062;&#1067;/2023-2024/&#1058;&#1040;&#1041;&#1051;&#1048;&#1062;&#1067;%20&#1053;&#1054;&#1042;&#1067;&#1045;%202023&#1043;&#1054;&#1044;/8%20&#1082;&#1086;&#1090;&#1083;&#1077;&#1090;&#1099;,&#1084;&#1072;&#1082;&#1072;&#1088;&#1086;&#1085;&#1099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48;&#1058;&#1040;&#1053;&#1048;&#1045;%20&#1058;&#1040;&#1041;&#1051;&#1048;&#1062;&#1067;/2023-2024/&#1058;&#1040;&#1041;&#1051;&#1048;&#1062;&#1067;%20&#1053;&#1054;&#1042;&#1067;&#1045;%202023&#1043;&#1054;&#1044;/9%20&#1084;&#1103;&#1089;&#1086;%20&#1086;&#1090;&#1074;&#1072;&#1088;&#1085;&#1086;&#1077;%20&#1089;%20&#1082;&#1072;&#1088;&#1090;&#1086;&#1092;&#1077;&#1083;&#1077;&#1084;%20&#1087;&#1086;%20&#1076;&#1086;&#1084;&#1072;&#1096;&#1085;&#1077;&#1084;&#10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4">
          <cell r="D4" t="str">
            <v>вареники с картофелем/масло сливочное</v>
          </cell>
          <cell r="H4">
            <v>8.06</v>
          </cell>
          <cell r="I4">
            <v>15.68</v>
          </cell>
          <cell r="J4">
            <v>64</v>
          </cell>
        </row>
        <row r="5">
          <cell r="D5" t="str">
            <v>чай с сахаром</v>
          </cell>
        </row>
        <row r="6">
          <cell r="D6" t="str">
            <v>хлеб/пряник</v>
          </cell>
          <cell r="H6">
            <v>5.97</v>
          </cell>
          <cell r="I6" t="str">
            <v>3, 37</v>
          </cell>
          <cell r="J6">
            <v>58.4</v>
          </cell>
        </row>
        <row r="7">
          <cell r="D7" t="str">
            <v>огурцы,лук,масло растительное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4">
          <cell r="H4">
            <v>44.7</v>
          </cell>
          <cell r="I4">
            <v>17.170000000000002</v>
          </cell>
          <cell r="J4">
            <v>146.47</v>
          </cell>
        </row>
        <row r="5">
          <cell r="D5" t="str">
            <v>компот из сухофруктов</v>
          </cell>
          <cell r="H5">
            <v>10</v>
          </cell>
          <cell r="I5">
            <v>0.06</v>
          </cell>
          <cell r="J5">
            <v>35.200000000000003</v>
          </cell>
        </row>
        <row r="6">
          <cell r="D6" t="str">
            <v>хлеб</v>
          </cell>
          <cell r="H6" t="str">
            <v>0, 52</v>
          </cell>
          <cell r="I6" t="str">
            <v>1, 82</v>
          </cell>
          <cell r="J6" t="str">
            <v>21, 95</v>
          </cell>
        </row>
        <row r="7">
          <cell r="D7" t="str">
            <v>варёная свекла с растительным маслом</v>
          </cell>
          <cell r="H7">
            <v>1.43</v>
          </cell>
          <cell r="I7">
            <v>6.09</v>
          </cell>
          <cell r="J7">
            <v>8.36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4">
          <cell r="H4">
            <v>11.6</v>
          </cell>
          <cell r="I4">
            <v>14.72</v>
          </cell>
          <cell r="J4">
            <v>31.03</v>
          </cell>
        </row>
        <row r="5">
          <cell r="D5" t="str">
            <v>чай с сахаром</v>
          </cell>
          <cell r="H5">
            <v>8.9</v>
          </cell>
          <cell r="I5">
            <v>3.06</v>
          </cell>
          <cell r="J5">
            <v>26</v>
          </cell>
        </row>
        <row r="6">
          <cell r="D6" t="str">
            <v>хлеб/конфета</v>
          </cell>
          <cell r="H6">
            <v>22.45</v>
          </cell>
          <cell r="I6" t="str">
            <v>13, 82</v>
          </cell>
          <cell r="J6">
            <v>21.98</v>
          </cell>
        </row>
        <row r="7">
          <cell r="H7">
            <v>0.98</v>
          </cell>
          <cell r="I7">
            <v>6.15</v>
          </cell>
          <cell r="J7">
            <v>3.73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4">
          <cell r="D4" t="str">
            <v>рагу овощное с мясом</v>
          </cell>
          <cell r="H4">
            <v>9.08</v>
          </cell>
          <cell r="I4">
            <v>14.56</v>
          </cell>
          <cell r="J4">
            <v>20.3</v>
          </cell>
        </row>
        <row r="5">
          <cell r="D5" t="str">
            <v>сок натуральный</v>
          </cell>
          <cell r="H5">
            <v>1</v>
          </cell>
          <cell r="I5">
            <v>0.2</v>
          </cell>
          <cell r="J5">
            <v>20.2</v>
          </cell>
        </row>
        <row r="6">
          <cell r="H6" t="str">
            <v>5, 45</v>
          </cell>
          <cell r="I6" t="str">
            <v>1, 82</v>
          </cell>
          <cell r="J6" t="str">
            <v>21, 95</v>
          </cell>
        </row>
        <row r="7">
          <cell r="H7">
            <v>0.76</v>
          </cell>
          <cell r="I7">
            <v>6.09</v>
          </cell>
          <cell r="J7">
            <v>2.38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4">
          <cell r="D4" t="str">
            <v>пельмени промышлен./масло сливочное</v>
          </cell>
          <cell r="H4">
            <v>20.64</v>
          </cell>
          <cell r="I4">
            <v>18.079999999999998</v>
          </cell>
          <cell r="J4">
            <v>35.18</v>
          </cell>
        </row>
        <row r="6">
          <cell r="D6" t="str">
            <v>хлеб/вафли</v>
          </cell>
          <cell r="H6">
            <v>4.47</v>
          </cell>
          <cell r="I6" t="str">
            <v>2, 77</v>
          </cell>
          <cell r="J6">
            <v>64.900000000000006</v>
          </cell>
        </row>
        <row r="7">
          <cell r="D7" t="str">
            <v>огурцы,помидоры</v>
          </cell>
          <cell r="H7">
            <v>0.98</v>
          </cell>
          <cell r="I7">
            <v>6.15</v>
          </cell>
          <cell r="J7">
            <v>3.73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4">
          <cell r="C4" t="str">
            <v>694/708</v>
          </cell>
          <cell r="D4" t="str">
            <v>картофельное пюре\рыбазапечёная</v>
          </cell>
          <cell r="H4">
            <v>24.08</v>
          </cell>
          <cell r="I4">
            <v>11.47</v>
          </cell>
          <cell r="J4">
            <v>31.4</v>
          </cell>
        </row>
        <row r="6">
          <cell r="D6" t="str">
            <v>хлеб/пряник</v>
          </cell>
          <cell r="H6">
            <v>8.35</v>
          </cell>
          <cell r="I6" t="str">
            <v>4, 12</v>
          </cell>
          <cell r="J6">
            <v>59.45</v>
          </cell>
        </row>
        <row r="7">
          <cell r="D7" t="str">
            <v>морковь с яблоком</v>
          </cell>
          <cell r="H7">
            <v>1.08</v>
          </cell>
          <cell r="I7">
            <v>0.18</v>
          </cell>
          <cell r="J7">
            <v>8.6199999999999992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Лист1"/>
    </sheetNames>
    <sheetDataSet>
      <sheetData sheetId="0">
        <row r="4">
          <cell r="C4" t="str">
            <v>451/332</v>
          </cell>
          <cell r="D4" t="str">
            <v>котлеты в томатном соусе\макароны</v>
          </cell>
          <cell r="H4">
            <v>19.850000000000001</v>
          </cell>
          <cell r="I4">
            <v>11.03</v>
          </cell>
          <cell r="J4">
            <v>35.840000000000003</v>
          </cell>
        </row>
        <row r="5">
          <cell r="D5" t="str">
            <v>какао</v>
          </cell>
          <cell r="H5">
            <v>4.62</v>
          </cell>
          <cell r="I5">
            <v>4.0199999999999996</v>
          </cell>
          <cell r="J5">
            <v>43.8</v>
          </cell>
        </row>
        <row r="6">
          <cell r="D6" t="str">
            <v>хлеб/вафли</v>
          </cell>
          <cell r="H6">
            <v>4.47</v>
          </cell>
          <cell r="I6" t="str">
            <v>2, 77</v>
          </cell>
          <cell r="J6">
            <v>64.900000000000006</v>
          </cell>
        </row>
        <row r="7">
          <cell r="D7" t="str">
            <v>капуста,морковь,горошек,раст.масло</v>
          </cell>
          <cell r="H7">
            <v>1.5</v>
          </cell>
          <cell r="I7">
            <v>4.5</v>
          </cell>
          <cell r="J7">
            <v>27.8</v>
          </cell>
        </row>
      </sheetData>
      <sheetData sheetId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4">
          <cell r="D4" t="str">
            <v>мясо отварное с картофелем по-домашнему</v>
          </cell>
          <cell r="H4">
            <v>17.7</v>
          </cell>
          <cell r="I4">
            <v>15.8</v>
          </cell>
          <cell r="J4">
            <v>11.3</v>
          </cell>
        </row>
        <row r="7">
          <cell r="D7" t="str">
            <v>винегрет</v>
          </cell>
          <cell r="H7">
            <v>1.36</v>
          </cell>
          <cell r="I7">
            <v>6.18</v>
          </cell>
          <cell r="J7">
            <v>8.44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57" activePane="bottomRight" state="frozen"/>
      <selection pane="topRight" activeCell="E1" sqref="E1"/>
      <selection pane="bottomLeft" activeCell="A6" sqref="A6"/>
      <selection pane="bottomRight" activeCell="M70" sqref="M7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7" t="s">
        <v>48</v>
      </c>
      <c r="D1" s="58"/>
      <c r="E1" s="58"/>
      <c r="F1" s="12" t="s">
        <v>16</v>
      </c>
      <c r="G1" s="2" t="s">
        <v>17</v>
      </c>
      <c r="H1" s="59" t="s">
        <v>41</v>
      </c>
      <c r="I1" s="59"/>
      <c r="J1" s="59"/>
      <c r="K1" s="59"/>
    </row>
    <row r="2" spans="1:12" ht="18" x14ac:dyDescent="0.2">
      <c r="A2" s="35" t="s">
        <v>6</v>
      </c>
      <c r="C2" s="2"/>
      <c r="G2" s="2" t="s">
        <v>18</v>
      </c>
      <c r="H2" s="59" t="s">
        <v>40</v>
      </c>
      <c r="I2" s="59"/>
      <c r="J2" s="59"/>
      <c r="K2" s="59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28</v>
      </c>
      <c r="I3" s="48">
        <v>8</v>
      </c>
      <c r="J3" s="49">
        <v>2023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tr">
        <f>'[1]1'!$D$4</f>
        <v>вареники с картофелем/масло сливочное</v>
      </c>
      <c r="F6" s="40">
        <v>207</v>
      </c>
      <c r="G6" s="51">
        <f>'[1]1'!H4</f>
        <v>8.06</v>
      </c>
      <c r="H6" s="51">
        <f>'[1]1'!I4</f>
        <v>15.68</v>
      </c>
      <c r="I6" s="51">
        <f>'[1]1'!J4</f>
        <v>64</v>
      </c>
      <c r="J6" s="40">
        <v>283</v>
      </c>
      <c r="K6" s="41">
        <v>1004</v>
      </c>
      <c r="L6" s="40"/>
    </row>
    <row r="7" spans="1:12" ht="15" x14ac:dyDescent="0.25">
      <c r="A7" s="23"/>
      <c r="B7" s="15"/>
      <c r="C7" s="11"/>
      <c r="D7" s="6" t="s">
        <v>39</v>
      </c>
      <c r="E7" s="42" t="str">
        <f>'[1]1'!$D$7</f>
        <v>огурцы,лук,масло растительное</v>
      </c>
      <c r="F7" s="43">
        <v>100</v>
      </c>
      <c r="G7" s="52">
        <v>1</v>
      </c>
      <c r="H7" s="52">
        <v>0</v>
      </c>
      <c r="I7" s="52">
        <v>2.5</v>
      </c>
      <c r="J7" s="52">
        <v>14</v>
      </c>
      <c r="K7" s="44">
        <v>14</v>
      </c>
      <c r="L7" s="43"/>
    </row>
    <row r="8" spans="1:12" ht="15" x14ac:dyDescent="0.25">
      <c r="A8" s="23"/>
      <c r="B8" s="15"/>
      <c r="C8" s="11"/>
      <c r="D8" s="7" t="s">
        <v>22</v>
      </c>
      <c r="E8" s="42" t="str">
        <f>'[1]1'!$D$5</f>
        <v>чай с сахаром</v>
      </c>
      <c r="F8" s="43">
        <v>200</v>
      </c>
      <c r="G8" s="52">
        <f>'[1]1'!H6</f>
        <v>5.97</v>
      </c>
      <c r="H8" s="52" t="str">
        <f>'[1]1'!I6</f>
        <v>3, 37</v>
      </c>
      <c r="I8" s="52">
        <f>'[1]1'!J6</f>
        <v>58.4</v>
      </c>
      <c r="J8" s="43">
        <v>58</v>
      </c>
      <c r="K8" s="44">
        <v>685</v>
      </c>
      <c r="L8" s="43"/>
    </row>
    <row r="9" spans="1:12" ht="15" x14ac:dyDescent="0.25">
      <c r="A9" s="23"/>
      <c r="B9" s="15"/>
      <c r="C9" s="11"/>
      <c r="D9" s="7" t="s">
        <v>23</v>
      </c>
      <c r="E9" s="42" t="str">
        <f>'[1]1'!$D$6</f>
        <v>хлеб/пряник</v>
      </c>
      <c r="F9" s="43">
        <v>110</v>
      </c>
      <c r="G9" s="52">
        <f>'[1]1'!H6</f>
        <v>5.97</v>
      </c>
      <c r="H9" s="52" t="str">
        <f>'[1]1'!I6</f>
        <v>3, 37</v>
      </c>
      <c r="I9" s="52">
        <f>'[1]1'!J6</f>
        <v>58.4</v>
      </c>
      <c r="J9" s="43">
        <v>290</v>
      </c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617</v>
      </c>
      <c r="G13" s="19">
        <f t="shared" ref="G13:J13" si="0">SUM(G6:G12)</f>
        <v>21</v>
      </c>
      <c r="H13" s="19">
        <f t="shared" si="0"/>
        <v>15.68</v>
      </c>
      <c r="I13" s="19">
        <f t="shared" si="0"/>
        <v>183.3</v>
      </c>
      <c r="J13" s="19">
        <f t="shared" si="0"/>
        <v>645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617</v>
      </c>
      <c r="G24" s="32">
        <f t="shared" ref="G24:J24" si="4">G13+G23</f>
        <v>21</v>
      </c>
      <c r="H24" s="32">
        <f t="shared" si="4"/>
        <v>15.68</v>
      </c>
      <c r="I24" s="32">
        <f t="shared" si="4"/>
        <v>183.3</v>
      </c>
      <c r="J24" s="32">
        <f t="shared" si="4"/>
        <v>645</v>
      </c>
      <c r="K24" s="32"/>
      <c r="L24" s="32">
        <f t="shared" ref="L24" si="5">L13+L23</f>
        <v>0</v>
      </c>
    </row>
    <row r="25" spans="1:12" ht="25.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42</v>
      </c>
      <c r="F25" s="40">
        <v>307</v>
      </c>
      <c r="G25" s="51">
        <f>'[2]1'!H4</f>
        <v>44.7</v>
      </c>
      <c r="H25" s="51">
        <f>'[2]1'!I4</f>
        <v>17.170000000000002</v>
      </c>
      <c r="I25" s="51">
        <f>'[2]1'!J4</f>
        <v>146.47</v>
      </c>
      <c r="J25" s="40">
        <v>829</v>
      </c>
      <c r="K25" s="41" t="s">
        <v>43</v>
      </c>
      <c r="L25" s="40"/>
    </row>
    <row r="26" spans="1:12" ht="15" x14ac:dyDescent="0.25">
      <c r="A26" s="14"/>
      <c r="B26" s="15"/>
      <c r="C26" s="11"/>
      <c r="D26" s="6" t="s">
        <v>39</v>
      </c>
      <c r="E26" s="42" t="str">
        <f>'[2]1'!$D$7</f>
        <v>варёная свекла с растительным маслом</v>
      </c>
      <c r="F26" s="43">
        <v>100</v>
      </c>
      <c r="G26" s="52">
        <f>'[2]1'!H7</f>
        <v>1.43</v>
      </c>
      <c r="H26" s="52">
        <f>'[2]1'!I7</f>
        <v>6.09</v>
      </c>
      <c r="I26" s="52">
        <f>'[2]1'!J7</f>
        <v>8.36</v>
      </c>
      <c r="J26" s="43">
        <v>94</v>
      </c>
      <c r="K26" s="44">
        <v>33</v>
      </c>
      <c r="L26" s="43"/>
    </row>
    <row r="27" spans="1:12" ht="15" x14ac:dyDescent="0.25">
      <c r="A27" s="14"/>
      <c r="B27" s="15"/>
      <c r="C27" s="11"/>
      <c r="D27" s="7" t="s">
        <v>22</v>
      </c>
      <c r="E27" s="42" t="str">
        <f>'[2]1'!$D$5</f>
        <v>компот из сухофруктов</v>
      </c>
      <c r="F27" s="43">
        <v>200</v>
      </c>
      <c r="G27" s="52">
        <f>'[2]1'!H5</f>
        <v>10</v>
      </c>
      <c r="H27" s="52">
        <f>'[2]1'!I5</f>
        <v>0.06</v>
      </c>
      <c r="I27" s="52">
        <f>'[2]1'!J5</f>
        <v>35.200000000000003</v>
      </c>
      <c r="J27" s="43">
        <v>110</v>
      </c>
      <c r="K27" s="44">
        <v>639</v>
      </c>
      <c r="L27" s="43"/>
    </row>
    <row r="28" spans="1:12" ht="15" x14ac:dyDescent="0.25">
      <c r="A28" s="14"/>
      <c r="B28" s="15"/>
      <c r="C28" s="11"/>
      <c r="D28" s="7" t="s">
        <v>23</v>
      </c>
      <c r="E28" s="42" t="str">
        <f>'[2]1'!$D$6</f>
        <v>хлеб</v>
      </c>
      <c r="F28" s="43">
        <v>50</v>
      </c>
      <c r="G28" s="52" t="str">
        <f>'[2]1'!H6</f>
        <v>0, 52</v>
      </c>
      <c r="H28" s="52" t="str">
        <f>'[2]1'!I6</f>
        <v>1, 82</v>
      </c>
      <c r="I28" s="52" t="str">
        <f>'[2]1'!J6</f>
        <v>21, 95</v>
      </c>
      <c r="J28" s="43">
        <v>133</v>
      </c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657</v>
      </c>
      <c r="G32" s="19">
        <f t="shared" ref="G32" si="6">SUM(G25:G31)</f>
        <v>56.13</v>
      </c>
      <c r="H32" s="19">
        <f t="shared" ref="H32" si="7">SUM(H25:H31)</f>
        <v>23.32</v>
      </c>
      <c r="I32" s="19">
        <f t="shared" ref="I32" si="8">SUM(I25:I31)</f>
        <v>190.02999999999997</v>
      </c>
      <c r="J32" s="19">
        <f t="shared" ref="J32:L32" si="9">SUM(J25:J31)</f>
        <v>1166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657</v>
      </c>
      <c r="G43" s="32">
        <f t="shared" ref="G43" si="14">G32+G42</f>
        <v>56.13</v>
      </c>
      <c r="H43" s="32">
        <f t="shared" ref="H43" si="15">H32+H42</f>
        <v>23.32</v>
      </c>
      <c r="I43" s="32">
        <f t="shared" ref="I43" si="16">I32+I42</f>
        <v>190.02999999999997</v>
      </c>
      <c r="J43" s="32">
        <f t="shared" ref="J43:L43" si="17">J32+J42</f>
        <v>1166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44</v>
      </c>
      <c r="F44" s="40">
        <v>320</v>
      </c>
      <c r="G44" s="51">
        <f>'[3]1'!H4</f>
        <v>11.6</v>
      </c>
      <c r="H44" s="51">
        <f>'[3]1'!I4</f>
        <v>14.72</v>
      </c>
      <c r="I44" s="51">
        <f>'[3]1'!J4</f>
        <v>31.03</v>
      </c>
      <c r="J44" s="40">
        <v>298</v>
      </c>
      <c r="K44" s="41">
        <v>694</v>
      </c>
      <c r="L44" s="40"/>
    </row>
    <row r="45" spans="1:12" ht="15" x14ac:dyDescent="0.25">
      <c r="A45" s="23"/>
      <c r="B45" s="15"/>
      <c r="C45" s="11"/>
      <c r="D45" s="6" t="s">
        <v>39</v>
      </c>
      <c r="E45" s="42" t="s">
        <v>45</v>
      </c>
      <c r="F45" s="43">
        <v>100</v>
      </c>
      <c r="G45" s="52">
        <f>'[3]1'!H7</f>
        <v>0.98</v>
      </c>
      <c r="H45" s="52">
        <f>'[3]1'!I7</f>
        <v>6.15</v>
      </c>
      <c r="I45" s="52">
        <f>'[3]1'!J7</f>
        <v>3.73</v>
      </c>
      <c r="J45" s="43">
        <v>74</v>
      </c>
      <c r="K45" s="44">
        <v>18</v>
      </c>
      <c r="L45" s="43"/>
    </row>
    <row r="46" spans="1:12" ht="15" x14ac:dyDescent="0.25">
      <c r="A46" s="23"/>
      <c r="B46" s="15"/>
      <c r="C46" s="11"/>
      <c r="D46" s="7" t="s">
        <v>22</v>
      </c>
      <c r="E46" s="42" t="str">
        <f>'[3]1'!$D$5</f>
        <v>чай с сахаром</v>
      </c>
      <c r="F46" s="43">
        <v>200</v>
      </c>
      <c r="G46" s="52">
        <f>'[3]1'!H5</f>
        <v>8.9</v>
      </c>
      <c r="H46" s="52">
        <f>'[3]1'!I5</f>
        <v>3.06</v>
      </c>
      <c r="I46" s="52">
        <f>'[3]1'!J5</f>
        <v>26</v>
      </c>
      <c r="J46" s="43">
        <v>58</v>
      </c>
      <c r="K46" s="44">
        <v>685</v>
      </c>
      <c r="L46" s="43"/>
    </row>
    <row r="47" spans="1:12" ht="15" x14ac:dyDescent="0.25">
      <c r="A47" s="23"/>
      <c r="B47" s="15"/>
      <c r="C47" s="11"/>
      <c r="D47" s="7" t="s">
        <v>23</v>
      </c>
      <c r="E47" s="42" t="str">
        <f>'[3]1'!$D$6</f>
        <v>хлеб/конфета</v>
      </c>
      <c r="F47" s="43">
        <v>80</v>
      </c>
      <c r="G47" s="52">
        <f>'[3]1'!H6</f>
        <v>22.45</v>
      </c>
      <c r="H47" s="52" t="str">
        <f>'[3]1'!I6</f>
        <v>13, 82</v>
      </c>
      <c r="I47" s="52">
        <f>'[3]1'!J6</f>
        <v>21.98</v>
      </c>
      <c r="J47" s="43">
        <v>233</v>
      </c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700</v>
      </c>
      <c r="G51" s="19">
        <f t="shared" ref="G51" si="18">SUM(G44:G50)</f>
        <v>43.93</v>
      </c>
      <c r="H51" s="19">
        <f t="shared" ref="H51" si="19">SUM(H44:H50)</f>
        <v>23.93</v>
      </c>
      <c r="I51" s="19">
        <f t="shared" ref="I51" si="20">SUM(I44:I50)</f>
        <v>82.74</v>
      </c>
      <c r="J51" s="19">
        <f t="shared" ref="J51:L51" si="21">SUM(J44:J50)</f>
        <v>663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700</v>
      </c>
      <c r="G62" s="32">
        <f t="shared" ref="G62" si="26">G51+G61</f>
        <v>43.93</v>
      </c>
      <c r="H62" s="32">
        <f t="shared" ref="H62" si="27">H51+H61</f>
        <v>23.93</v>
      </c>
      <c r="I62" s="32">
        <f t="shared" ref="I62" si="28">I51+I61</f>
        <v>82.74</v>
      </c>
      <c r="J62" s="32">
        <f t="shared" ref="J62:L62" si="29">J51+J61</f>
        <v>663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49</v>
      </c>
      <c r="F63" s="40">
        <v>185</v>
      </c>
      <c r="G63" s="51">
        <v>7.31</v>
      </c>
      <c r="H63" s="51">
        <v>1.46</v>
      </c>
      <c r="I63" s="51">
        <v>16</v>
      </c>
      <c r="J63" s="40">
        <v>128.43</v>
      </c>
      <c r="K63" s="41">
        <v>352</v>
      </c>
      <c r="L63" s="40"/>
    </row>
    <row r="64" spans="1:12" ht="15" x14ac:dyDescent="0.25">
      <c r="A64" s="23"/>
      <c r="B64" s="15"/>
      <c r="C64" s="11"/>
      <c r="D64" s="6" t="s">
        <v>46</v>
      </c>
      <c r="E64" s="42" t="s">
        <v>51</v>
      </c>
      <c r="F64" s="43">
        <v>200</v>
      </c>
      <c r="G64" s="52">
        <v>0</v>
      </c>
      <c r="H64" s="52">
        <v>1</v>
      </c>
      <c r="I64" s="52">
        <v>1</v>
      </c>
      <c r="J64" s="43">
        <v>0</v>
      </c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52</v>
      </c>
      <c r="F65" s="43">
        <v>100</v>
      </c>
      <c r="G65" s="52">
        <v>5.32</v>
      </c>
      <c r="H65" s="52" t="s">
        <v>53</v>
      </c>
      <c r="I65" s="52">
        <v>43.22</v>
      </c>
      <c r="J65" s="43">
        <v>232.2</v>
      </c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 t="s">
        <v>50</v>
      </c>
      <c r="F66" s="43">
        <v>30</v>
      </c>
      <c r="G66" s="52">
        <v>2.5</v>
      </c>
      <c r="H66" s="52">
        <v>15</v>
      </c>
      <c r="I66" s="52">
        <v>3.4</v>
      </c>
      <c r="J66" s="43">
        <v>136</v>
      </c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515</v>
      </c>
      <c r="G70" s="19">
        <f t="shared" ref="G70" si="30">SUM(G63:G69)</f>
        <v>15.129999999999999</v>
      </c>
      <c r="H70" s="19">
        <f t="shared" ref="H70" si="31">SUM(H63:H69)</f>
        <v>17.46</v>
      </c>
      <c r="I70" s="19">
        <f t="shared" ref="I70" si="32">SUM(I63:I69)</f>
        <v>63.62</v>
      </c>
      <c r="J70" s="19">
        <f t="shared" ref="J70:L70" si="33">SUM(J63:J69)</f>
        <v>496.63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515</v>
      </c>
      <c r="G81" s="32">
        <f t="shared" ref="G81" si="38">G70+G80</f>
        <v>15.129999999999999</v>
      </c>
      <c r="H81" s="32">
        <f t="shared" ref="H81" si="39">H70+H80</f>
        <v>17.46</v>
      </c>
      <c r="I81" s="32">
        <f t="shared" ref="I81" si="40">I70+I80</f>
        <v>63.62</v>
      </c>
      <c r="J81" s="32">
        <f t="shared" ref="J81:L81" si="41">J70+J80</f>
        <v>496.63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tr">
        <f>'[4]1'!$D$4</f>
        <v>рагу овощное с мясом</v>
      </c>
      <c r="F82" s="40">
        <v>200</v>
      </c>
      <c r="G82" s="51">
        <f>'[4]1'!H4</f>
        <v>9.08</v>
      </c>
      <c r="H82" s="51">
        <f>'[4]1'!I4</f>
        <v>14.56</v>
      </c>
      <c r="I82" s="51">
        <f>'[4]1'!J4</f>
        <v>20.3</v>
      </c>
      <c r="J82" s="40">
        <v>297</v>
      </c>
      <c r="K82" s="41">
        <v>489</v>
      </c>
      <c r="L82" s="40"/>
    </row>
    <row r="83" spans="1:12" ht="15" x14ac:dyDescent="0.25">
      <c r="A83" s="23"/>
      <c r="B83" s="15"/>
      <c r="C83" s="11"/>
      <c r="D83" s="6" t="s">
        <v>39</v>
      </c>
      <c r="E83" s="42" t="s">
        <v>47</v>
      </c>
      <c r="F83" s="43">
        <v>100</v>
      </c>
      <c r="G83" s="52">
        <f>'[4]1'!H7</f>
        <v>0.76</v>
      </c>
      <c r="H83" s="52">
        <f>'[4]1'!I7</f>
        <v>6.09</v>
      </c>
      <c r="I83" s="52">
        <f>'[4]1'!J7</f>
        <v>2.38</v>
      </c>
      <c r="J83" s="43">
        <v>67</v>
      </c>
      <c r="K83" s="44">
        <v>13</v>
      </c>
      <c r="L83" s="43"/>
    </row>
    <row r="84" spans="1:12" ht="15" x14ac:dyDescent="0.25">
      <c r="A84" s="23"/>
      <c r="B84" s="15"/>
      <c r="C84" s="11"/>
      <c r="D84" s="7" t="s">
        <v>22</v>
      </c>
      <c r="E84" s="42" t="str">
        <f>'[4]1'!$D$5</f>
        <v>сок натуральный</v>
      </c>
      <c r="F84" s="43">
        <v>200</v>
      </c>
      <c r="G84" s="52">
        <f>'[4]1'!H5</f>
        <v>1</v>
      </c>
      <c r="H84" s="52">
        <f>'[4]1'!I5</f>
        <v>0.2</v>
      </c>
      <c r="I84" s="52">
        <f>'[4]1'!J5</f>
        <v>20.2</v>
      </c>
      <c r="J84" s="43">
        <v>92</v>
      </c>
      <c r="K84" s="44">
        <v>399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23</v>
      </c>
      <c r="F85" s="43">
        <v>50</v>
      </c>
      <c r="G85" s="52" t="str">
        <f>'[4]1'!H6</f>
        <v>5, 45</v>
      </c>
      <c r="H85" s="52" t="str">
        <f>'[4]1'!I6</f>
        <v>1, 82</v>
      </c>
      <c r="I85" s="52" t="str">
        <f>'[4]1'!J6</f>
        <v>21, 95</v>
      </c>
      <c r="J85" s="43">
        <v>133</v>
      </c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550</v>
      </c>
      <c r="G89" s="19">
        <f t="shared" ref="G89" si="42">SUM(G82:G88)</f>
        <v>10.84</v>
      </c>
      <c r="H89" s="19">
        <f t="shared" ref="H89" si="43">SUM(H82:H88)</f>
        <v>20.849999999999998</v>
      </c>
      <c r="I89" s="19">
        <f t="shared" ref="I89" si="44">SUM(I82:I88)</f>
        <v>42.879999999999995</v>
      </c>
      <c r="J89" s="19">
        <f t="shared" ref="J89:L89" si="45">SUM(J82:J88)</f>
        <v>589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550</v>
      </c>
      <c r="G100" s="32">
        <f t="shared" ref="G100" si="50">G89+G99</f>
        <v>10.84</v>
      </c>
      <c r="H100" s="32">
        <f t="shared" ref="H100" si="51">H89+H99</f>
        <v>20.849999999999998</v>
      </c>
      <c r="I100" s="32">
        <f t="shared" ref="I100" si="52">I89+I99</f>
        <v>42.879999999999995</v>
      </c>
      <c r="J100" s="32">
        <f t="shared" ref="J100:L100" si="53">J89+J99</f>
        <v>589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tr">
        <f>'[5]1'!$D$4</f>
        <v>пельмени промышлен./масло сливочное</v>
      </c>
      <c r="F101" s="40">
        <v>207</v>
      </c>
      <c r="G101" s="51">
        <f>'[5]1'!H4</f>
        <v>20.64</v>
      </c>
      <c r="H101" s="51">
        <f>'[5]1'!I4</f>
        <v>18.079999999999998</v>
      </c>
      <c r="I101" s="51">
        <f>'[5]1'!J4</f>
        <v>35.18</v>
      </c>
      <c r="J101" s="40">
        <v>382</v>
      </c>
      <c r="K101" s="41">
        <v>391</v>
      </c>
      <c r="L101" s="40"/>
    </row>
    <row r="102" spans="1:12" ht="15" x14ac:dyDescent="0.25">
      <c r="A102" s="23"/>
      <c r="B102" s="15"/>
      <c r="C102" s="11"/>
      <c r="D102" s="6" t="s">
        <v>39</v>
      </c>
      <c r="E102" s="42" t="str">
        <f>'[5]1'!$D$7</f>
        <v>огурцы,помидоры</v>
      </c>
      <c r="F102" s="43">
        <v>100</v>
      </c>
      <c r="G102" s="52">
        <f>'[5]1'!H7</f>
        <v>0.98</v>
      </c>
      <c r="H102" s="52">
        <f>'[5]1'!I7</f>
        <v>6.15</v>
      </c>
      <c r="I102" s="52">
        <f>'[5]1'!J7</f>
        <v>3.73</v>
      </c>
      <c r="J102" s="43">
        <v>74</v>
      </c>
      <c r="K102" s="44">
        <v>15</v>
      </c>
      <c r="L102" s="43"/>
    </row>
    <row r="103" spans="1:12" ht="15" x14ac:dyDescent="0.25">
      <c r="A103" s="23"/>
      <c r="B103" s="15"/>
      <c r="C103" s="11"/>
      <c r="D103" s="7" t="s">
        <v>22</v>
      </c>
      <c r="E103" s="42" t="str">
        <f t="shared" ref="E103:L103" si="54">E84</f>
        <v>сок натуральный</v>
      </c>
      <c r="F103" s="43">
        <f t="shared" si="54"/>
        <v>200</v>
      </c>
      <c r="G103" s="43">
        <f t="shared" si="54"/>
        <v>1</v>
      </c>
      <c r="H103" s="43">
        <f t="shared" si="54"/>
        <v>0.2</v>
      </c>
      <c r="I103" s="43">
        <f t="shared" si="54"/>
        <v>20.2</v>
      </c>
      <c r="J103" s="43">
        <f t="shared" si="54"/>
        <v>92</v>
      </c>
      <c r="K103" s="44">
        <f t="shared" si="54"/>
        <v>399</v>
      </c>
      <c r="L103" s="43">
        <f t="shared" si="54"/>
        <v>0</v>
      </c>
    </row>
    <row r="104" spans="1:12" ht="15" x14ac:dyDescent="0.25">
      <c r="A104" s="23"/>
      <c r="B104" s="15"/>
      <c r="C104" s="11"/>
      <c r="D104" s="7" t="s">
        <v>23</v>
      </c>
      <c r="E104" s="42" t="str">
        <f>'[5]1'!$D$6</f>
        <v>хлеб/вафли</v>
      </c>
      <c r="F104" s="43">
        <v>70</v>
      </c>
      <c r="G104" s="52">
        <f>'[5]1'!H6</f>
        <v>4.47</v>
      </c>
      <c r="H104" s="52" t="str">
        <f>'[5]1'!I6</f>
        <v>2, 77</v>
      </c>
      <c r="I104" s="52">
        <f>'[5]1'!J6</f>
        <v>64.900000000000006</v>
      </c>
      <c r="J104" s="43">
        <v>282</v>
      </c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577</v>
      </c>
      <c r="G108" s="19">
        <f t="shared" ref="G108:J108" si="55">SUM(G101:G107)</f>
        <v>27.09</v>
      </c>
      <c r="H108" s="19">
        <f t="shared" si="55"/>
        <v>24.429999999999996</v>
      </c>
      <c r="I108" s="19">
        <f t="shared" si="55"/>
        <v>124.01</v>
      </c>
      <c r="J108" s="19">
        <f t="shared" si="55"/>
        <v>830</v>
      </c>
      <c r="K108" s="25"/>
      <c r="L108" s="19">
        <f t="shared" ref="L108" si="56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7">SUM(G109:G117)</f>
        <v>0</v>
      </c>
      <c r="H118" s="19">
        <f t="shared" si="57"/>
        <v>0</v>
      </c>
      <c r="I118" s="19">
        <f t="shared" si="57"/>
        <v>0</v>
      </c>
      <c r="J118" s="19">
        <f t="shared" si="57"/>
        <v>0</v>
      </c>
      <c r="K118" s="25"/>
      <c r="L118" s="19">
        <f t="shared" ref="L118" si="58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577</v>
      </c>
      <c r="G119" s="32">
        <f t="shared" ref="G119" si="59">G108+G118</f>
        <v>27.09</v>
      </c>
      <c r="H119" s="32">
        <f t="shared" ref="H119" si="60">H108+H118</f>
        <v>24.429999999999996</v>
      </c>
      <c r="I119" s="32">
        <f t="shared" ref="I119" si="61">I108+I118</f>
        <v>124.01</v>
      </c>
      <c r="J119" s="32">
        <f t="shared" ref="J119:L119" si="62">J108+J118</f>
        <v>830</v>
      </c>
      <c r="K119" s="32"/>
      <c r="L119" s="32">
        <f t="shared" si="62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tr">
        <f>'[6]1'!$D$4</f>
        <v>картофельное пюре\рыбазапечёная</v>
      </c>
      <c r="F120" s="40">
        <v>320</v>
      </c>
      <c r="G120" s="51">
        <f>'[6]1'!H4</f>
        <v>24.08</v>
      </c>
      <c r="H120" s="51">
        <f>'[6]1'!I4</f>
        <v>11.47</v>
      </c>
      <c r="I120" s="51">
        <f>'[6]1'!J4</f>
        <v>31.4</v>
      </c>
      <c r="J120" s="40">
        <v>401</v>
      </c>
      <c r="K120" s="41" t="str">
        <f>'[6]1'!$C$4</f>
        <v>694/708</v>
      </c>
      <c r="L120" s="40"/>
    </row>
    <row r="121" spans="1:12" ht="15" x14ac:dyDescent="0.25">
      <c r="A121" s="14"/>
      <c r="B121" s="15"/>
      <c r="C121" s="11"/>
      <c r="D121" s="6" t="s">
        <v>39</v>
      </c>
      <c r="E121" s="42" t="str">
        <f>'[6]1'!$D$7</f>
        <v>морковь с яблоком</v>
      </c>
      <c r="F121" s="43">
        <v>100</v>
      </c>
      <c r="G121" s="52">
        <f>'[6]1'!H7</f>
        <v>1.08</v>
      </c>
      <c r="H121" s="52">
        <f>'[6]1'!I7</f>
        <v>0.18</v>
      </c>
      <c r="I121" s="52">
        <f>'[6]1'!J7</f>
        <v>8.6199999999999992</v>
      </c>
      <c r="J121" s="43">
        <v>40</v>
      </c>
      <c r="K121" s="44">
        <v>38</v>
      </c>
      <c r="L121" s="43"/>
    </row>
    <row r="122" spans="1:12" ht="15" x14ac:dyDescent="0.25">
      <c r="A122" s="14"/>
      <c r="B122" s="15"/>
      <c r="C122" s="11"/>
      <c r="D122" s="7" t="s">
        <v>22</v>
      </c>
      <c r="E122" s="42" t="str">
        <f t="shared" ref="E122:L122" si="63">E65</f>
        <v>хлеб\печенье</v>
      </c>
      <c r="F122" s="43">
        <f t="shared" si="63"/>
        <v>100</v>
      </c>
      <c r="G122" s="43">
        <f t="shared" si="63"/>
        <v>5.32</v>
      </c>
      <c r="H122" s="43" t="str">
        <f t="shared" si="63"/>
        <v>4, 01</v>
      </c>
      <c r="I122" s="43">
        <f t="shared" si="63"/>
        <v>43.22</v>
      </c>
      <c r="J122" s="43">
        <f t="shared" si="63"/>
        <v>232.2</v>
      </c>
      <c r="K122" s="44">
        <f t="shared" si="63"/>
        <v>0</v>
      </c>
      <c r="L122" s="43">
        <f t="shared" si="63"/>
        <v>0</v>
      </c>
    </row>
    <row r="123" spans="1:12" ht="15" x14ac:dyDescent="0.25">
      <c r="A123" s="14"/>
      <c r="B123" s="15"/>
      <c r="C123" s="11"/>
      <c r="D123" s="7" t="s">
        <v>23</v>
      </c>
      <c r="E123" s="42" t="str">
        <f>'[6]1'!$D$6</f>
        <v>хлеб/пряник</v>
      </c>
      <c r="F123" s="43">
        <v>100</v>
      </c>
      <c r="G123" s="52">
        <f>'[6]1'!H6</f>
        <v>8.35</v>
      </c>
      <c r="H123" s="52" t="str">
        <f>'[6]1'!I6</f>
        <v>4, 12</v>
      </c>
      <c r="I123" s="52">
        <f>'[6]1'!J6</f>
        <v>59.45</v>
      </c>
      <c r="J123" s="43">
        <v>316</v>
      </c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620</v>
      </c>
      <c r="G127" s="19">
        <f t="shared" ref="G127:J127" si="64">SUM(G120:G126)</f>
        <v>38.83</v>
      </c>
      <c r="H127" s="19">
        <f t="shared" si="64"/>
        <v>11.65</v>
      </c>
      <c r="I127" s="19">
        <f t="shared" si="64"/>
        <v>142.69</v>
      </c>
      <c r="J127" s="19">
        <f t="shared" si="64"/>
        <v>989.2</v>
      </c>
      <c r="K127" s="25"/>
      <c r="L127" s="19">
        <f t="shared" ref="L127" si="65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6">SUM(G128:G136)</f>
        <v>0</v>
      </c>
      <c r="H137" s="19">
        <f t="shared" si="66"/>
        <v>0</v>
      </c>
      <c r="I137" s="19">
        <f t="shared" si="66"/>
        <v>0</v>
      </c>
      <c r="J137" s="19">
        <f t="shared" si="66"/>
        <v>0</v>
      </c>
      <c r="K137" s="25"/>
      <c r="L137" s="19">
        <f t="shared" ref="L137" si="67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620</v>
      </c>
      <c r="G138" s="32">
        <f t="shared" ref="G138" si="68">G127+G137</f>
        <v>38.83</v>
      </c>
      <c r="H138" s="32">
        <f t="shared" ref="H138" si="69">H127+H137</f>
        <v>11.65</v>
      </c>
      <c r="I138" s="32">
        <f t="shared" ref="I138" si="70">I127+I137</f>
        <v>142.69</v>
      </c>
      <c r="J138" s="32">
        <f t="shared" ref="J138:L138" si="71">J127+J137</f>
        <v>989.2</v>
      </c>
      <c r="K138" s="32"/>
      <c r="L138" s="32">
        <f t="shared" si="71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tr">
        <f>'[7]1'!$D$4</f>
        <v>котлеты в томатном соусе\макароны</v>
      </c>
      <c r="F139" s="40">
        <v>300</v>
      </c>
      <c r="G139" s="51">
        <f>'[7]1'!H4</f>
        <v>19.850000000000001</v>
      </c>
      <c r="H139" s="51">
        <f>'[7]1'!I4</f>
        <v>11.03</v>
      </c>
      <c r="I139" s="51">
        <f>'[7]1'!J4</f>
        <v>35.840000000000003</v>
      </c>
      <c r="J139" s="40">
        <v>359</v>
      </c>
      <c r="K139" s="41" t="str">
        <f>'[7]1'!$C$4</f>
        <v>451/332</v>
      </c>
      <c r="L139" s="40"/>
    </row>
    <row r="140" spans="1:12" ht="15" x14ac:dyDescent="0.25">
      <c r="A140" s="23"/>
      <c r="B140" s="15"/>
      <c r="C140" s="11"/>
      <c r="D140" s="6" t="s">
        <v>39</v>
      </c>
      <c r="E140" s="42" t="str">
        <f>'[7]1'!$D$7</f>
        <v>капуста,морковь,горошек,раст.масло</v>
      </c>
      <c r="F140" s="43">
        <v>100</v>
      </c>
      <c r="G140" s="52">
        <f>'[7]1'!H7</f>
        <v>1.5</v>
      </c>
      <c r="H140" s="52">
        <f>'[7]1'!I7</f>
        <v>4.5</v>
      </c>
      <c r="I140" s="52">
        <f>'[7]1'!J7</f>
        <v>27.8</v>
      </c>
      <c r="J140" s="43">
        <v>88</v>
      </c>
      <c r="K140" s="44">
        <v>40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 t="str">
        <f>'[7]1'!$D$5</f>
        <v>какао</v>
      </c>
      <c r="F141" s="43">
        <v>200</v>
      </c>
      <c r="G141" s="52">
        <f>'[7]1'!H5</f>
        <v>4.62</v>
      </c>
      <c r="H141" s="52">
        <f>'[7]1'!I5</f>
        <v>4.0199999999999996</v>
      </c>
      <c r="I141" s="52">
        <f>'[7]1'!J5</f>
        <v>43.8</v>
      </c>
      <c r="J141" s="43">
        <v>178</v>
      </c>
      <c r="K141" s="44">
        <v>693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tr">
        <f>'[7]1'!$D$6</f>
        <v>хлеб/вафли</v>
      </c>
      <c r="F142" s="43">
        <v>70</v>
      </c>
      <c r="G142" s="52">
        <f>'[7]1'!H6</f>
        <v>4.47</v>
      </c>
      <c r="H142" s="52" t="str">
        <f>'[7]1'!I6</f>
        <v>2, 77</v>
      </c>
      <c r="I142" s="52">
        <f>'[7]1'!J6</f>
        <v>64.900000000000006</v>
      </c>
      <c r="J142" s="43">
        <v>204</v>
      </c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670</v>
      </c>
      <c r="G146" s="19">
        <f t="shared" ref="G146:J146" si="72">SUM(G139:G145)</f>
        <v>30.44</v>
      </c>
      <c r="H146" s="19">
        <f t="shared" si="72"/>
        <v>19.549999999999997</v>
      </c>
      <c r="I146" s="19">
        <f t="shared" si="72"/>
        <v>172.34</v>
      </c>
      <c r="J146" s="19">
        <f t="shared" si="72"/>
        <v>829</v>
      </c>
      <c r="K146" s="25"/>
      <c r="L146" s="19">
        <f t="shared" ref="L146" si="73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4">SUM(G147:G155)</f>
        <v>0</v>
      </c>
      <c r="H156" s="19">
        <f t="shared" si="74"/>
        <v>0</v>
      </c>
      <c r="I156" s="19">
        <f t="shared" si="74"/>
        <v>0</v>
      </c>
      <c r="J156" s="19">
        <f t="shared" si="74"/>
        <v>0</v>
      </c>
      <c r="K156" s="25"/>
      <c r="L156" s="19">
        <f t="shared" ref="L156" si="75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670</v>
      </c>
      <c r="G157" s="32">
        <f t="shared" ref="G157" si="76">G146+G156</f>
        <v>30.44</v>
      </c>
      <c r="H157" s="32">
        <f t="shared" ref="H157" si="77">H146+H156</f>
        <v>19.549999999999997</v>
      </c>
      <c r="I157" s="32">
        <f t="shared" ref="I157" si="78">I146+I156</f>
        <v>172.34</v>
      </c>
      <c r="J157" s="32">
        <f t="shared" ref="J157:L157" si="79">J146+J156</f>
        <v>829</v>
      </c>
      <c r="K157" s="32"/>
      <c r="L157" s="32">
        <f t="shared" si="79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tr">
        <f>'[8]1'!$D$4</f>
        <v>мясо отварное с картофелем по-домашнему</v>
      </c>
      <c r="F158" s="40">
        <v>200</v>
      </c>
      <c r="G158" s="51">
        <f>'[8]1'!H4</f>
        <v>17.7</v>
      </c>
      <c r="H158" s="51">
        <f>'[8]1'!I4</f>
        <v>15.8</v>
      </c>
      <c r="I158" s="51">
        <f>'[8]1'!J4</f>
        <v>11.3</v>
      </c>
      <c r="J158" s="40">
        <v>258</v>
      </c>
      <c r="K158" s="41">
        <v>17</v>
      </c>
      <c r="L158" s="40"/>
    </row>
    <row r="159" spans="1:12" ht="15" x14ac:dyDescent="0.25">
      <c r="A159" s="23"/>
      <c r="B159" s="15"/>
      <c r="C159" s="11"/>
      <c r="D159" s="6" t="s">
        <v>39</v>
      </c>
      <c r="E159" s="42" t="str">
        <f>'[8]1'!$D$7</f>
        <v>винегрет</v>
      </c>
      <c r="F159" s="43">
        <v>100</v>
      </c>
      <c r="G159" s="52">
        <f>'[8]1'!H7</f>
        <v>1.36</v>
      </c>
      <c r="H159" s="52">
        <f>'[8]1'!I7</f>
        <v>6.18</v>
      </c>
      <c r="I159" s="52">
        <f>'[8]1'!J7</f>
        <v>8.44</v>
      </c>
      <c r="J159" s="43">
        <v>95</v>
      </c>
      <c r="K159" s="44">
        <v>45</v>
      </c>
      <c r="L159" s="43"/>
    </row>
    <row r="160" spans="1:12" ht="15" x14ac:dyDescent="0.25">
      <c r="A160" s="23"/>
      <c r="B160" s="15"/>
      <c r="C160" s="11"/>
      <c r="D160" s="7" t="s">
        <v>22</v>
      </c>
      <c r="E160" s="42" t="str">
        <f t="shared" ref="E160:L160" si="80">E122</f>
        <v>хлеб\печенье</v>
      </c>
      <c r="F160" s="43">
        <f t="shared" si="80"/>
        <v>100</v>
      </c>
      <c r="G160" s="43">
        <f t="shared" si="80"/>
        <v>5.32</v>
      </c>
      <c r="H160" s="43" t="str">
        <f t="shared" si="80"/>
        <v>4, 01</v>
      </c>
      <c r="I160" s="43">
        <f t="shared" si="80"/>
        <v>43.22</v>
      </c>
      <c r="J160" s="43">
        <f t="shared" si="80"/>
        <v>232.2</v>
      </c>
      <c r="K160" s="44">
        <f t="shared" si="80"/>
        <v>0</v>
      </c>
      <c r="L160" s="43">
        <f t="shared" si="80"/>
        <v>0</v>
      </c>
    </row>
    <row r="161" spans="1:12" ht="15" x14ac:dyDescent="0.25">
      <c r="A161" s="23"/>
      <c r="B161" s="15"/>
      <c r="C161" s="11"/>
      <c r="D161" s="7" t="s">
        <v>23</v>
      </c>
      <c r="E161" s="42" t="str">
        <f t="shared" ref="E161:L161" si="81">E66</f>
        <v>сметана</v>
      </c>
      <c r="F161" s="43">
        <f t="shared" si="81"/>
        <v>30</v>
      </c>
      <c r="G161" s="43">
        <f t="shared" si="81"/>
        <v>2.5</v>
      </c>
      <c r="H161" s="43">
        <f t="shared" si="81"/>
        <v>15</v>
      </c>
      <c r="I161" s="43">
        <f t="shared" si="81"/>
        <v>3.4</v>
      </c>
      <c r="J161" s="43">
        <f t="shared" si="81"/>
        <v>136</v>
      </c>
      <c r="K161" s="44"/>
      <c r="L161" s="43">
        <f t="shared" si="81"/>
        <v>0</v>
      </c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430</v>
      </c>
      <c r="G165" s="19">
        <f t="shared" ref="G165:J165" si="82">SUM(G158:G164)</f>
        <v>26.88</v>
      </c>
      <c r="H165" s="19">
        <f t="shared" si="82"/>
        <v>36.980000000000004</v>
      </c>
      <c r="I165" s="19">
        <f t="shared" si="82"/>
        <v>66.36</v>
      </c>
      <c r="J165" s="19">
        <f t="shared" si="82"/>
        <v>721.2</v>
      </c>
      <c r="K165" s="25"/>
      <c r="L165" s="19">
        <f t="shared" ref="L165" si="83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4">SUM(G166:G174)</f>
        <v>0</v>
      </c>
      <c r="H175" s="19">
        <f t="shared" si="84"/>
        <v>0</v>
      </c>
      <c r="I175" s="19">
        <f t="shared" si="84"/>
        <v>0</v>
      </c>
      <c r="J175" s="19">
        <f t="shared" si="84"/>
        <v>0</v>
      </c>
      <c r="K175" s="25"/>
      <c r="L175" s="19">
        <f t="shared" ref="L175" si="85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430</v>
      </c>
      <c r="G176" s="32">
        <f t="shared" ref="G176" si="86">G165+G175</f>
        <v>26.88</v>
      </c>
      <c r="H176" s="32">
        <f t="shared" ref="H176" si="87">H165+H175</f>
        <v>36.980000000000004</v>
      </c>
      <c r="I176" s="32">
        <f t="shared" ref="I176" si="88">I165+I175</f>
        <v>66.36</v>
      </c>
      <c r="J176" s="32">
        <f t="shared" ref="J176:L176" si="89">J165+J175</f>
        <v>721.2</v>
      </c>
      <c r="K176" s="32"/>
      <c r="L176" s="32">
        <f t="shared" si="89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49</v>
      </c>
      <c r="F177" s="40">
        <v>185</v>
      </c>
      <c r="G177" s="51"/>
      <c r="H177" s="51">
        <v>128.43</v>
      </c>
      <c r="I177" s="51">
        <v>7.31</v>
      </c>
      <c r="J177" s="40">
        <v>1.46</v>
      </c>
      <c r="K177" s="53">
        <v>16</v>
      </c>
      <c r="L177" s="40"/>
    </row>
    <row r="178" spans="1:12" ht="15" x14ac:dyDescent="0.25">
      <c r="A178" s="23"/>
      <c r="B178" s="15"/>
      <c r="C178" s="11"/>
      <c r="D178" s="6"/>
      <c r="E178" s="42" t="s">
        <v>50</v>
      </c>
      <c r="F178" s="43">
        <v>30</v>
      </c>
      <c r="G178" s="52"/>
      <c r="H178" s="52">
        <v>136</v>
      </c>
      <c r="I178" s="52">
        <v>2.5</v>
      </c>
      <c r="J178" s="43">
        <v>15</v>
      </c>
      <c r="K178" s="44">
        <v>3.4</v>
      </c>
      <c r="L178" s="43"/>
    </row>
    <row r="179" spans="1:12" ht="15" x14ac:dyDescent="0.25">
      <c r="A179" s="23"/>
      <c r="B179" s="15"/>
      <c r="C179" s="11"/>
      <c r="D179" s="7" t="s">
        <v>22</v>
      </c>
      <c r="E179" s="42" t="str">
        <f t="shared" ref="E179:L179" si="90">E160</f>
        <v>хлеб\печенье</v>
      </c>
      <c r="F179" s="43">
        <f t="shared" si="90"/>
        <v>100</v>
      </c>
      <c r="G179" s="43">
        <f t="shared" si="90"/>
        <v>5.32</v>
      </c>
      <c r="H179" s="43" t="str">
        <f t="shared" si="90"/>
        <v>4, 01</v>
      </c>
      <c r="I179" s="43">
        <f t="shared" si="90"/>
        <v>43.22</v>
      </c>
      <c r="J179" s="43">
        <f t="shared" si="90"/>
        <v>232.2</v>
      </c>
      <c r="K179" s="44">
        <f t="shared" si="90"/>
        <v>0</v>
      </c>
      <c r="L179" s="43">
        <f t="shared" si="90"/>
        <v>0</v>
      </c>
    </row>
    <row r="180" spans="1:12" ht="15" x14ac:dyDescent="0.25">
      <c r="A180" s="23"/>
      <c r="B180" s="15"/>
      <c r="C180" s="11"/>
      <c r="D180" s="7" t="s">
        <v>23</v>
      </c>
      <c r="E180" s="42" t="str">
        <f t="shared" ref="E180:L180" si="91">E161</f>
        <v>сметана</v>
      </c>
      <c r="F180" s="43">
        <f t="shared" si="91"/>
        <v>30</v>
      </c>
      <c r="G180" s="43">
        <f t="shared" si="91"/>
        <v>2.5</v>
      </c>
      <c r="H180" s="43">
        <f t="shared" si="91"/>
        <v>15</v>
      </c>
      <c r="I180" s="43">
        <f t="shared" si="91"/>
        <v>3.4</v>
      </c>
      <c r="J180" s="43">
        <f t="shared" si="91"/>
        <v>136</v>
      </c>
      <c r="K180" s="44">
        <f t="shared" si="91"/>
        <v>0</v>
      </c>
      <c r="L180" s="43">
        <f t="shared" si="91"/>
        <v>0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345</v>
      </c>
      <c r="G184" s="19">
        <f t="shared" ref="G184:J184" si="92">SUM(G177:G183)</f>
        <v>7.82</v>
      </c>
      <c r="H184" s="19">
        <f t="shared" si="92"/>
        <v>279.43</v>
      </c>
      <c r="I184" s="19">
        <f t="shared" si="92"/>
        <v>56.43</v>
      </c>
      <c r="J184" s="19">
        <f t="shared" si="92"/>
        <v>384.65999999999997</v>
      </c>
      <c r="K184" s="25"/>
      <c r="L184" s="19">
        <f t="shared" ref="L184" si="93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94">SUM(G185:G193)</f>
        <v>0</v>
      </c>
      <c r="H194" s="19">
        <f t="shared" si="94"/>
        <v>0</v>
      </c>
      <c r="I194" s="19">
        <f t="shared" si="94"/>
        <v>0</v>
      </c>
      <c r="J194" s="19">
        <f t="shared" si="94"/>
        <v>0</v>
      </c>
      <c r="K194" s="25"/>
      <c r="L194" s="19">
        <f t="shared" ref="L194" si="95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345</v>
      </c>
      <c r="G195" s="32">
        <f t="shared" ref="G195" si="96">G184+G194</f>
        <v>7.82</v>
      </c>
      <c r="H195" s="32">
        <f t="shared" ref="H195" si="97">H184+H194</f>
        <v>279.43</v>
      </c>
      <c r="I195" s="32">
        <f t="shared" ref="I195" si="98">I184+I194</f>
        <v>56.43</v>
      </c>
      <c r="J195" s="32">
        <f t="shared" ref="J195:L195" si="99">J184+J194</f>
        <v>384.65999999999997</v>
      </c>
      <c r="K195" s="32"/>
      <c r="L195" s="32">
        <f t="shared" si="99"/>
        <v>0</v>
      </c>
    </row>
    <row r="196" spans="1:12" x14ac:dyDescent="0.2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568.1</v>
      </c>
      <c r="G196" s="34">
        <f t="shared" ref="G196:J196" si="100">(G24+G43+G62+G81+G100+G119+G138+G157+G176+G195)/(IF(G24=0,0,1)+IF(G43=0,0,1)+IF(G62=0,0,1)+IF(G81=0,0,1)+IF(G100=0,0,1)+IF(G119=0,0,1)+IF(G138=0,0,1)+IF(G157=0,0,1)+IF(G176=0,0,1)+IF(G195=0,0,1))</f>
        <v>27.808999999999997</v>
      </c>
      <c r="H196" s="34">
        <f t="shared" si="100"/>
        <v>47.328000000000003</v>
      </c>
      <c r="I196" s="34">
        <f t="shared" si="100"/>
        <v>112.44000000000001</v>
      </c>
      <c r="J196" s="34">
        <f t="shared" si="100"/>
        <v>731.36899999999991</v>
      </c>
      <c r="K196" s="34"/>
      <c r="L196" s="34" t="e">
        <f t="shared" ref="L196" si="101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2022-05-16T14:23:56Z</dcterms:created>
  <dcterms:modified xsi:type="dcterms:W3CDTF">2025-09-09T12:50:59Z</dcterms:modified>
</cp:coreProperties>
</file>